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D1BA096B-8220-4C37-9975-D2167250360A}" xr6:coauthVersionLast="47" xr6:coauthVersionMax="47" xr10:uidLastSave="{00000000-0000-0000-0000-000000000000}"/>
  <bookViews>
    <workbookView xWindow="-1290" yWindow="0" windowWidth="20985" windowHeight="15375" tabRatio="768" activeTab="4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G6" i="24"/>
  <c r="G7" i="24"/>
  <c r="N6" i="24"/>
  <c r="N7" i="24"/>
  <c r="N8" i="24"/>
  <c r="N5" i="24"/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L6" i="24"/>
  <c r="J6" i="24"/>
  <c r="L5" i="24"/>
  <c r="J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5" i="26" l="1"/>
  <c r="O15" i="27" s="1"/>
  <c r="N9" i="30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O8" i="25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<sst xmlns="http://schemas.openxmlformats.org/spreadsheetml/2006/main" count="804" uniqueCount="93">
  <si>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</si>
  <si>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</si>
  <si>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</si>
  <si>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</si>
  <si>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</si>
  <si>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</si>
  <si>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</si>
  <si>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</si>
  <si>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</si>
  <si>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</si>
  <si>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</si>
  <si>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</si>
  <si>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</si>
  <si>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</si>
  <si>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</si>
  <si>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</si>
  <si>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</si>
  <si>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</si>
  <si>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</si>
  <si>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</si>
  <si>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</si>
  <si>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</si>
  <si>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</si>
  <si>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</si>
  <si>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</si>
  <si>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</si>
  <si>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</si>
  <si>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</si>
  <si>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</si>
  <si>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</si>
  <si>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</si>
  <si>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</si>
  <si>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</si>
  <si>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</si>
  <si>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</si>
  <si>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</si>
  <si>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</si>
  <si>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</si>
  <si>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</si>
  <si>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</si>
  <si>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</si>
  <si>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</si>
  <si>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</si>
  <si>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</si>
  <si>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</si>
  <si>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</si>
  <si>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</si>
  <si>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</si>
  <si>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</si>
  <si>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</si>
  <si>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</si>
  <si>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</si>
  <si>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</si>
  <si>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</si>
  <si>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</si>
  <si>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</si>
  <si>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</si>
  <si>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</si>
  <si>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</si>
  <si>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</si>
  <si>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</si>
  <si>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</si>
  <si>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</si>
  <si>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</si>
  <si>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</si>
  <si>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</si>
  <si>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</si>
  <si>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</si>
  <si>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</si>
  <si>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</si>
  <si>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</si>
  <si>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</si>
  <si>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</si>
  <si>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</si>
  <si>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</si>
  <si>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ผลการประเมินภาวะวิกฤติ เดือน เมษายน ปีงบประมาณ 2565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</si>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</sst>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 readingOrder="1"/>
    </xf>
    <xf numFmtId="4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4" fontId="32" fillId="0" borderId="8" xfId="0" quotePrefix="1" applyNumberFormat="1" applyFont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8" sqref="F1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57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8" t="s">
        <v>53</v>
      </c>
      <c r="P1" s="41">
        <v>44525</v>
      </c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58</v>
      </c>
      <c r="O2" s="112" t="s">
        <v>59</v>
      </c>
      <c r="P2" s="112" t="s">
        <v>56</v>
      </c>
      <c r="Q2" s="106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2"/>
      <c r="P3" s="112"/>
      <c r="Q3" s="106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2"/>
      <c r="P4" s="112"/>
      <c r="Q4" s="10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96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97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97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95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97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95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96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97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3" sqref="K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84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85</v>
      </c>
      <c r="O2" s="119" t="s">
        <v>86</v>
      </c>
      <c r="P2" s="119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9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9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89"/>
      <c r="G5" s="8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>SUM(I5/10)</f>
        <v>0</v>
      </c>
      <c r="L5" s="76" t="e">
        <f>+H5/K5</f>
        <v>#DIV/0!</v>
      </c>
      <c r="M5" s="74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7">
        <f t="shared" ref="N5:N20" si="2">SUM(G5+J5+M5)</f>
        <v>3</v>
      </c>
      <c r="O5" s="77">
        <f>'มิ.ย.65'!N5</f>
        <v>3</v>
      </c>
      <c r="P5" s="83"/>
      <c r="Q5" s="9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89"/>
      <c r="E6" s="85"/>
      <c r="F6" s="89"/>
      <c r="G6" s="90">
        <f t="shared" si="0"/>
        <v>3</v>
      </c>
      <c r="H6" s="84"/>
      <c r="I6" s="84"/>
      <c r="J6" s="80">
        <f>IF(I6&lt;0,1,0)+IF(H6&lt;0,1,0)</f>
        <v>0</v>
      </c>
      <c r="K6" s="75">
        <f t="shared" ref="K6:K20" si="3">SUM(I6/10)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7">
        <f>SUM(G6+J6+M6)</f>
        <v>3</v>
      </c>
      <c r="O6" s="77">
        <f>'มิ.ย.65'!N6</f>
        <v>3</v>
      </c>
      <c r="P6" s="83"/>
      <c r="Q6" s="8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85"/>
      <c r="E7" s="74"/>
      <c r="F7" s="74"/>
      <c r="G7" s="74">
        <f t="shared" si="0"/>
        <v>3</v>
      </c>
      <c r="H7" s="84"/>
      <c r="I7" s="84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'มิ.ย.65'!N7</f>
        <v>3</v>
      </c>
      <c r="P7" s="83"/>
      <c r="Q7" s="8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'มิ.ย.65'!N8</f>
        <v>3</v>
      </c>
      <c r="P8" s="83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85"/>
      <c r="G9" s="74">
        <f t="shared" si="0"/>
        <v>3</v>
      </c>
      <c r="H9" s="84"/>
      <c r="I9" s="84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'มิ.ย.65'!N9</f>
        <v>3</v>
      </c>
      <c r="P9" s="83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81" t="s">
        <v>23</v>
      </c>
      <c r="D10" s="89"/>
      <c r="E10" s="74"/>
      <c r="F10" s="74"/>
      <c r="G10" s="89">
        <f t="shared" si="0"/>
        <v>3</v>
      </c>
      <c r="H10" s="84"/>
      <c r="I10" s="84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'มิ.ย.65'!N10</f>
        <v>3</v>
      </c>
      <c r="P10" s="88"/>
      <c r="Q10" s="8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81" t="s">
        <v>22</v>
      </c>
      <c r="D11" s="74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'มิ.ย.65'!N11</f>
        <v>3</v>
      </c>
      <c r="P11" s="83"/>
      <c r="Q11" s="88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81" t="s">
        <v>21</v>
      </c>
      <c r="D12" s="91"/>
      <c r="E12" s="74"/>
      <c r="F12" s="89"/>
      <c r="G12" s="89">
        <f t="shared" si="0"/>
        <v>3</v>
      </c>
      <c r="H12" s="84"/>
      <c r="I12" s="84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'มิ.ย.65'!N12</f>
        <v>3</v>
      </c>
      <c r="P12" s="83"/>
      <c r="Q12" s="8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81" t="s">
        <v>20</v>
      </c>
      <c r="D13" s="85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'มิ.ย.65'!N13</f>
        <v>3</v>
      </c>
      <c r="P13" s="83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81" t="s">
        <v>19</v>
      </c>
      <c r="D14" s="74"/>
      <c r="E14" s="74"/>
      <c r="F14" s="85"/>
      <c r="G14" s="74">
        <f t="shared" si="0"/>
        <v>3</v>
      </c>
      <c r="H14" s="84"/>
      <c r="I14" s="84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'มิ.ย.65'!N14</f>
        <v>3</v>
      </c>
      <c r="P14" s="83"/>
      <c r="Q14" s="8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81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'มิ.ย.65'!N15</f>
        <v>3</v>
      </c>
      <c r="P15" s="83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81" t="s">
        <v>17</v>
      </c>
      <c r="D16" s="74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'มิ.ย.65'!N16</f>
        <v>3</v>
      </c>
      <c r="P16" s="83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81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'มิ.ย.65'!N17</f>
        <v>3</v>
      </c>
      <c r="P17" s="83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81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'มิ.ย.65'!N18</f>
        <v>3</v>
      </c>
      <c r="P18" s="83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81" t="s">
        <v>14</v>
      </c>
      <c r="D19" s="74"/>
      <c r="E19" s="74"/>
      <c r="F19" s="89"/>
      <c r="G19" s="89">
        <f t="shared" si="0"/>
        <v>3</v>
      </c>
      <c r="H19" s="84"/>
      <c r="I19" s="84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'มิ.ย.65'!N19</f>
        <v>3</v>
      </c>
      <c r="P19" s="83"/>
      <c r="Q19" s="8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4"/>
      <c r="I20" s="88"/>
      <c r="J20" s="89">
        <f t="shared" si="1"/>
        <v>0</v>
      </c>
      <c r="K20" s="87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'มิ.ย.65'!N20</f>
        <v>3</v>
      </c>
      <c r="P20" s="83"/>
      <c r="Q20" s="8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87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88</v>
      </c>
      <c r="O2" s="119" t="s">
        <v>89</v>
      </c>
      <c r="P2" s="119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9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9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/>
      <c r="E5" s="74"/>
      <c r="F5" s="91"/>
      <c r="G5" s="8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 t="shared" ref="K5:K20" si="2">SUM(I5/11)</f>
        <v>0</v>
      </c>
      <c r="L5" s="76" t="e">
        <f>+H5/K5</f>
        <v>#DIV/0!</v>
      </c>
      <c r="M5" s="74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3</v>
      </c>
      <c r="O5" s="77">
        <f>'ก.ค.65'!N5</f>
        <v>3</v>
      </c>
      <c r="P5" s="84"/>
      <c r="Q5" s="88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89"/>
      <c r="E6" s="85"/>
      <c r="F6" s="89"/>
      <c r="G6" s="90">
        <f t="shared" si="0"/>
        <v>3</v>
      </c>
      <c r="H6" s="84"/>
      <c r="I6" s="84"/>
      <c r="J6" s="80">
        <f>IF(I6&lt;0,1,0)+IF(H6&lt;0,1,0)</f>
        <v>0</v>
      </c>
      <c r="K6" s="75">
        <f t="shared" si="2"/>
        <v>0</v>
      </c>
      <c r="L6" s="76" t="e">
        <f>+H6/K6</f>
        <v>#DIV/0!</v>
      </c>
      <c r="M6" s="74" t="b">
        <f t="shared" si="3"/>
        <v>0</v>
      </c>
      <c r="N6" s="77">
        <f>SUM(G6+J6+M6)</f>
        <v>3</v>
      </c>
      <c r="O6" s="77">
        <f>'ก.ค.65'!N6</f>
        <v>3</v>
      </c>
      <c r="P6" s="84"/>
      <c r="Q6" s="8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74"/>
      <c r="E7" s="74"/>
      <c r="F7" s="85"/>
      <c r="G7" s="74">
        <f t="shared" si="0"/>
        <v>3</v>
      </c>
      <c r="H7" s="84"/>
      <c r="I7" s="84"/>
      <c r="J7" s="74">
        <f t="shared" si="1"/>
        <v>0</v>
      </c>
      <c r="K7" s="75">
        <f t="shared" si="2"/>
        <v>0</v>
      </c>
      <c r="L7" s="76" t="e">
        <f t="shared" ref="L7:L20" si="4">+H7/K7</f>
        <v>#DIV/0!</v>
      </c>
      <c r="M7" s="74" t="b">
        <f t="shared" si="3"/>
        <v>0</v>
      </c>
      <c r="N7" s="77">
        <f t="shared" ref="N7:N20" si="5">SUM(G7+J7+M7)</f>
        <v>3</v>
      </c>
      <c r="O7" s="77">
        <f>'ก.ค.65'!N7</f>
        <v>3</v>
      </c>
      <c r="P7" s="84"/>
      <c r="Q7" s="8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2"/>
        <v>0</v>
      </c>
      <c r="L8" s="76" t="e">
        <f t="shared" si="4"/>
        <v>#DIV/0!</v>
      </c>
      <c r="M8" s="74" t="b">
        <f t="shared" si="3"/>
        <v>0</v>
      </c>
      <c r="N8" s="77">
        <f t="shared" si="5"/>
        <v>3</v>
      </c>
      <c r="O8" s="77">
        <f>'ก.ค.65'!N8</f>
        <v>3</v>
      </c>
      <c r="P8" s="84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/>
      <c r="E9" s="74"/>
      <c r="F9" s="74"/>
      <c r="G9" s="74">
        <f t="shared" si="0"/>
        <v>3</v>
      </c>
      <c r="H9" s="84"/>
      <c r="I9" s="84"/>
      <c r="J9" s="74">
        <f t="shared" si="1"/>
        <v>0</v>
      </c>
      <c r="K9" s="75">
        <f t="shared" si="2"/>
        <v>0</v>
      </c>
      <c r="L9" s="76" t="e">
        <f t="shared" si="4"/>
        <v>#DIV/0!</v>
      </c>
      <c r="M9" s="74" t="b">
        <f t="shared" si="3"/>
        <v>0</v>
      </c>
      <c r="N9" s="77">
        <f t="shared" si="5"/>
        <v>3</v>
      </c>
      <c r="O9" s="77">
        <f>'ก.ค.65'!N9</f>
        <v>3</v>
      </c>
      <c r="P9" s="84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89"/>
      <c r="E10" s="74"/>
      <c r="F10" s="74"/>
      <c r="G10" s="89">
        <f t="shared" si="0"/>
        <v>3</v>
      </c>
      <c r="H10" s="84"/>
      <c r="I10" s="84"/>
      <c r="J10" s="74">
        <f t="shared" si="1"/>
        <v>0</v>
      </c>
      <c r="K10" s="75">
        <f t="shared" si="2"/>
        <v>0</v>
      </c>
      <c r="L10" s="76" t="e">
        <f t="shared" si="4"/>
        <v>#DIV/0!</v>
      </c>
      <c r="M10" s="74" t="b">
        <f t="shared" si="3"/>
        <v>0</v>
      </c>
      <c r="N10" s="77">
        <f t="shared" si="5"/>
        <v>3</v>
      </c>
      <c r="O10" s="77">
        <f>'ก.ค.65'!N10</f>
        <v>3</v>
      </c>
      <c r="P10" s="84"/>
      <c r="Q10" s="8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2"/>
        <v>0</v>
      </c>
      <c r="L11" s="76" t="e">
        <f t="shared" si="4"/>
        <v>#DIV/0!</v>
      </c>
      <c r="M11" s="74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3</v>
      </c>
      <c r="O11" s="77">
        <f>'ก.ค.65'!N11</f>
        <v>3</v>
      </c>
      <c r="P11" s="84"/>
      <c r="Q11" s="8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/>
      <c r="E12" s="74"/>
      <c r="F12" s="89"/>
      <c r="G12" s="89">
        <f t="shared" si="0"/>
        <v>3</v>
      </c>
      <c r="H12" s="84"/>
      <c r="I12" s="84"/>
      <c r="J12" s="74">
        <f t="shared" si="1"/>
        <v>0</v>
      </c>
      <c r="K12" s="75">
        <f t="shared" si="2"/>
        <v>0</v>
      </c>
      <c r="L12" s="76" t="e">
        <f t="shared" si="4"/>
        <v>#DIV/0!</v>
      </c>
      <c r="M12" s="74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3</v>
      </c>
      <c r="O12" s="77">
        <f>'ก.ค.65'!N12</f>
        <v>3</v>
      </c>
      <c r="P12" s="84"/>
      <c r="Q12" s="8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2"/>
        <v>0</v>
      </c>
      <c r="L13" s="76" t="e">
        <f t="shared" si="4"/>
        <v>#DIV/0!</v>
      </c>
      <c r="M13" s="74" t="b">
        <f t="shared" si="6"/>
        <v>0</v>
      </c>
      <c r="N13" s="77">
        <f t="shared" si="5"/>
        <v>3</v>
      </c>
      <c r="O13" s="77">
        <f>'ก.ค.65'!N13</f>
        <v>3</v>
      </c>
      <c r="P13" s="84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/>
      <c r="E14" s="74"/>
      <c r="F14" s="74"/>
      <c r="G14" s="74">
        <f t="shared" si="0"/>
        <v>3</v>
      </c>
      <c r="H14" s="84"/>
      <c r="I14" s="84"/>
      <c r="J14" s="74">
        <f t="shared" si="1"/>
        <v>0</v>
      </c>
      <c r="K14" s="75">
        <f t="shared" si="2"/>
        <v>0</v>
      </c>
      <c r="L14" s="76" t="e">
        <f t="shared" si="4"/>
        <v>#DIV/0!</v>
      </c>
      <c r="M14" s="74" t="b">
        <f t="shared" si="6"/>
        <v>0</v>
      </c>
      <c r="N14" s="77">
        <f t="shared" si="5"/>
        <v>3</v>
      </c>
      <c r="O14" s="77">
        <f>'ก.ค.65'!N14</f>
        <v>3</v>
      </c>
      <c r="P14" s="84"/>
      <c r="Q14" s="8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2"/>
        <v>0</v>
      </c>
      <c r="L15" s="76" t="e">
        <f t="shared" si="4"/>
        <v>#DIV/0!</v>
      </c>
      <c r="M15" s="74" t="b">
        <f t="shared" si="6"/>
        <v>0</v>
      </c>
      <c r="N15" s="77">
        <f t="shared" si="5"/>
        <v>3</v>
      </c>
      <c r="O15" s="77">
        <f>'ก.ค.65'!N15</f>
        <v>3</v>
      </c>
      <c r="P15" s="84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2"/>
        <v>0</v>
      </c>
      <c r="L16" s="76" t="e">
        <f t="shared" si="4"/>
        <v>#DIV/0!</v>
      </c>
      <c r="M16" s="74" t="b">
        <f t="shared" si="6"/>
        <v>0</v>
      </c>
      <c r="N16" s="77">
        <f t="shared" si="5"/>
        <v>3</v>
      </c>
      <c r="O16" s="77">
        <f>'ก.ค.65'!N16</f>
        <v>3</v>
      </c>
      <c r="P16" s="84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2"/>
        <v>0</v>
      </c>
      <c r="L17" s="76" t="e">
        <f t="shared" si="4"/>
        <v>#DIV/0!</v>
      </c>
      <c r="M17" s="74" t="b">
        <f t="shared" si="6"/>
        <v>0</v>
      </c>
      <c r="N17" s="77">
        <f t="shared" si="5"/>
        <v>3</v>
      </c>
      <c r="O17" s="77">
        <f>'ก.ค.65'!N17</f>
        <v>3</v>
      </c>
      <c r="P17" s="84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2"/>
        <v>0</v>
      </c>
      <c r="L18" s="76" t="e">
        <f t="shared" si="4"/>
        <v>#DIV/0!</v>
      </c>
      <c r="M18" s="74" t="b">
        <f t="shared" si="6"/>
        <v>0</v>
      </c>
      <c r="N18" s="77">
        <f t="shared" si="5"/>
        <v>3</v>
      </c>
      <c r="O18" s="77">
        <f>'ก.ค.65'!N18</f>
        <v>3</v>
      </c>
      <c r="P18" s="84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/>
      <c r="E19" s="74"/>
      <c r="F19" s="91"/>
      <c r="G19" s="89">
        <f t="shared" si="0"/>
        <v>3</v>
      </c>
      <c r="H19" s="84"/>
      <c r="I19" s="84"/>
      <c r="J19" s="74">
        <f t="shared" si="1"/>
        <v>0</v>
      </c>
      <c r="K19" s="75">
        <f t="shared" si="2"/>
        <v>0</v>
      </c>
      <c r="L19" s="76" t="e">
        <f t="shared" si="4"/>
        <v>#DIV/0!</v>
      </c>
      <c r="M19" s="74" t="b">
        <f t="shared" si="6"/>
        <v>0</v>
      </c>
      <c r="N19" s="77">
        <f t="shared" si="5"/>
        <v>3</v>
      </c>
      <c r="O19" s="77">
        <f>'ก.ค.65'!N19</f>
        <v>3</v>
      </c>
      <c r="P19" s="84"/>
      <c r="Q19" s="8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/>
      <c r="E20" s="74"/>
      <c r="F20" s="85"/>
      <c r="G20" s="74">
        <f t="shared" si="0"/>
        <v>3</v>
      </c>
      <c r="H20" s="84"/>
      <c r="I20" s="88"/>
      <c r="J20" s="89">
        <f t="shared" si="1"/>
        <v>0</v>
      </c>
      <c r="K20" s="93">
        <f t="shared" si="2"/>
        <v>0</v>
      </c>
      <c r="L20" s="76" t="e">
        <f t="shared" si="4"/>
        <v>#DIV/0!</v>
      </c>
      <c r="M20" s="74" t="b">
        <f t="shared" si="6"/>
        <v>0</v>
      </c>
      <c r="N20" s="77">
        <f t="shared" si="5"/>
        <v>3</v>
      </c>
      <c r="O20" s="77">
        <f>'ก.ค.65'!N20</f>
        <v>3</v>
      </c>
      <c r="P20" s="84"/>
      <c r="Q20" s="88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90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91</v>
      </c>
      <c r="O2" s="119" t="s">
        <v>92</v>
      </c>
      <c r="P2" s="116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7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8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94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7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94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94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3</v>
      </c>
      <c r="P7" s="69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94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94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3</v>
      </c>
      <c r="P9" s="69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94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3</v>
      </c>
      <c r="P10" s="69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94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94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94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94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94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94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94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3</v>
      </c>
      <c r="P17" s="69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94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94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94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3</v>
      </c>
      <c r="P20" s="69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60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8" t="s">
        <v>53</v>
      </c>
      <c r="P1" s="41">
        <v>44546</v>
      </c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61</v>
      </c>
      <c r="O2" s="119" t="s">
        <v>62</v>
      </c>
      <c r="P2" s="116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7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8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6" sqref="G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63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63" t="s">
        <v>53</v>
      </c>
      <c r="P1" s="64">
        <v>242903</v>
      </c>
      <c r="Q1" s="41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64</v>
      </c>
      <c r="O2" s="119" t="s">
        <v>65</v>
      </c>
      <c r="P2" s="115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5"/>
      <c r="Q3" s="115"/>
    </row>
    <row r="4" spans="1:25" ht="36.75" customHeight="1" thickBot="1" x14ac:dyDescent="0.3">
      <c r="C4" s="124"/>
      <c r="D4" s="121"/>
      <c r="E4" s="121"/>
      <c r="F4" s="121"/>
      <c r="G4" s="122"/>
      <c r="H4" s="123"/>
      <c r="I4" s="124"/>
      <c r="J4" s="125"/>
      <c r="K4" s="126"/>
      <c r="L4" s="124"/>
      <c r="M4" s="128"/>
      <c r="N4" s="127"/>
      <c r="O4" s="116"/>
      <c r="P4" s="120"/>
      <c r="Q4" s="120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23" sqref="F2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66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63" t="s">
        <v>53</v>
      </c>
      <c r="P1" s="64">
        <v>242937</v>
      </c>
      <c r="Q1" s="41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67</v>
      </c>
      <c r="O2" s="119" t="s">
        <v>68</v>
      </c>
      <c r="P2" s="119" t="s">
        <v>56</v>
      </c>
      <c r="Q2" s="129" t="s">
        <v>37</v>
      </c>
    </row>
    <row r="3" spans="1:25" ht="38.25" customHeight="1" thickBot="1" x14ac:dyDescent="0.3">
      <c r="C3" s="100"/>
      <c r="D3" s="100" t="s">
        <v>36</v>
      </c>
      <c r="E3" s="100" t="s">
        <v>35</v>
      </c>
      <c r="F3" s="100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9"/>
      <c r="Q3" s="129"/>
    </row>
    <row r="4" spans="1:25" ht="36.75" customHeight="1" thickBot="1" x14ac:dyDescent="0.3">
      <c r="C4" s="100"/>
      <c r="D4" s="100"/>
      <c r="E4" s="100"/>
      <c r="F4" s="100"/>
      <c r="G4" s="108"/>
      <c r="H4" s="109"/>
      <c r="I4" s="100"/>
      <c r="J4" s="110"/>
      <c r="K4" s="111"/>
      <c r="L4" s="100"/>
      <c r="M4" s="105"/>
      <c r="N4" s="104"/>
      <c r="O4" s="119"/>
      <c r="P4" s="119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2.1800000000000002</v>
      </c>
      <c r="E5" s="47">
        <v>1.99</v>
      </c>
      <c r="F5" s="47">
        <v>0.85</v>
      </c>
      <c r="G5" s="47">
        <f t="shared" ref="G5:G20" si="0">(IF(D5&lt;1.5,1,0))+(IF(E5&lt;1,1,0))+(IF(F5&lt;0.8,1,0))</f>
        <v>0</v>
      </c>
      <c r="H5" s="51">
        <v>416194473.94999999</v>
      </c>
      <c r="I5" s="51">
        <v>164578663.87</v>
      </c>
      <c r="J5" s="47">
        <f t="shared" ref="J5:J20" si="1">IF(I5&lt;0,1,0)+IF(H5&lt;0,1,0)</f>
        <v>0</v>
      </c>
      <c r="K5" s="49">
        <f t="shared" ref="K5:K20" si="2">SUM(I5/4)</f>
        <v>41144665.967500001</v>
      </c>
      <c r="L5" s="45">
        <f>+H5/K5</f>
        <v>10.115393190425953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0</v>
      </c>
      <c r="O5" s="46">
        <f>'ธ.ค.64'!N5</f>
        <v>1</v>
      </c>
      <c r="P5" s="69">
        <v>178633391.16</v>
      </c>
      <c r="Q5" s="98">
        <v>-53940953.049999997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1.98</v>
      </c>
      <c r="E6" s="47">
        <v>1.89</v>
      </c>
      <c r="F6" s="47">
        <v>1.05</v>
      </c>
      <c r="G6" s="61">
        <f>(IF(D6&lt;1.5,1,0))+(IF(E6&lt;1,1,0))+(IF(F6&lt;0.8,1,0))</f>
        <v>0</v>
      </c>
      <c r="H6" s="51">
        <v>143395374.56999999</v>
      </c>
      <c r="I6" s="51">
        <v>102424799.23</v>
      </c>
      <c r="J6" s="61">
        <f>IF(I6&lt;0,1,0)+IF(H6&lt;0,1,0)</f>
        <v>0</v>
      </c>
      <c r="K6" s="49">
        <f t="shared" si="2"/>
        <v>25606199.807500001</v>
      </c>
      <c r="L6" s="45">
        <f>+H6/K6</f>
        <v>5.6000256050489696</v>
      </c>
      <c r="M6" s="47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0</v>
      </c>
      <c r="O6" s="46">
        <f>'ธ.ค.64'!N6</f>
        <v>0</v>
      </c>
      <c r="P6" s="69">
        <v>114125174.51000001</v>
      </c>
      <c r="Q6" s="51">
        <v>7448964.0999999996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3.08</v>
      </c>
      <c r="E7" s="47">
        <v>2.88</v>
      </c>
      <c r="F7" s="47">
        <v>1.87</v>
      </c>
      <c r="G7" s="47">
        <f t="shared" si="0"/>
        <v>0</v>
      </c>
      <c r="H7" s="51">
        <v>61384795.68</v>
      </c>
      <c r="I7" s="51">
        <v>22890920.809999999</v>
      </c>
      <c r="J7" s="47">
        <f t="shared" si="1"/>
        <v>0</v>
      </c>
      <c r="K7" s="49">
        <f t="shared" si="2"/>
        <v>5722730.2024999997</v>
      </c>
      <c r="L7" s="45">
        <f t="shared" ref="L7:L20" si="5">+H7/K7</f>
        <v>10.726487796538754</v>
      </c>
      <c r="M7" s="43">
        <f t="shared" si="3"/>
        <v>0</v>
      </c>
      <c r="N7" s="46">
        <f t="shared" si="4"/>
        <v>0</v>
      </c>
      <c r="O7" s="46">
        <f>'ธ.ค.64'!N7</f>
        <v>0</v>
      </c>
      <c r="P7" s="69">
        <v>20570621.48</v>
      </c>
      <c r="Q7" s="51">
        <v>25612136.280000001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8.0500000000000007</v>
      </c>
      <c r="E8" s="47">
        <v>7.76</v>
      </c>
      <c r="F8" s="47">
        <v>5.93</v>
      </c>
      <c r="G8" s="61">
        <f t="shared" si="0"/>
        <v>0</v>
      </c>
      <c r="H8" s="51">
        <v>94169189.060000002</v>
      </c>
      <c r="I8" s="51">
        <v>40323690.719999999</v>
      </c>
      <c r="J8" s="61">
        <f t="shared" si="1"/>
        <v>0</v>
      </c>
      <c r="K8" s="49">
        <f t="shared" si="2"/>
        <v>10080922.68</v>
      </c>
      <c r="L8" s="45">
        <f t="shared" si="5"/>
        <v>9.3413263893816527</v>
      </c>
      <c r="M8" s="43">
        <f t="shared" si="3"/>
        <v>0</v>
      </c>
      <c r="N8" s="46">
        <f t="shared" si="4"/>
        <v>0</v>
      </c>
      <c r="O8" s="46">
        <f>'ธ.ค.64'!N8</f>
        <v>0</v>
      </c>
      <c r="P8" s="69">
        <v>40476127.350000001</v>
      </c>
      <c r="Q8" s="51">
        <v>65782913.259999998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3.93</v>
      </c>
      <c r="E9" s="47">
        <v>3.68</v>
      </c>
      <c r="F9" s="47">
        <v>2.61</v>
      </c>
      <c r="G9" s="47">
        <f t="shared" si="0"/>
        <v>0</v>
      </c>
      <c r="H9" s="51">
        <v>55913760.359999999</v>
      </c>
      <c r="I9" s="51">
        <v>13127577.970000001</v>
      </c>
      <c r="J9" s="47">
        <f t="shared" si="1"/>
        <v>0</v>
      </c>
      <c r="K9" s="49">
        <f t="shared" si="2"/>
        <v>3281894.4925000002</v>
      </c>
      <c r="L9" s="45">
        <f t="shared" si="5"/>
        <v>17.037037749926995</v>
      </c>
      <c r="M9" s="43">
        <f t="shared" si="3"/>
        <v>0</v>
      </c>
      <c r="N9" s="46">
        <f t="shared" ref="N9:N20" si="6">SUM(G9+J9+M9)</f>
        <v>0</v>
      </c>
      <c r="O9" s="46">
        <f>'ธ.ค.64'!N9</f>
        <v>0</v>
      </c>
      <c r="P9" s="69">
        <v>11813014.01</v>
      </c>
      <c r="Q9" s="51">
        <v>30815547.949999999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1.79</v>
      </c>
      <c r="E10" s="47">
        <v>1.68</v>
      </c>
      <c r="F10" s="47">
        <v>1.29</v>
      </c>
      <c r="G10" s="47">
        <f t="shared" si="0"/>
        <v>0</v>
      </c>
      <c r="H10" s="51">
        <v>19615142.27</v>
      </c>
      <c r="I10" s="51">
        <v>7922535.9199999999</v>
      </c>
      <c r="J10" s="47">
        <f t="shared" si="1"/>
        <v>0</v>
      </c>
      <c r="K10" s="49">
        <f t="shared" si="2"/>
        <v>1980633.98</v>
      </c>
      <c r="L10" s="45">
        <f t="shared" si="5"/>
        <v>9.9034665001556714</v>
      </c>
      <c r="M10" s="43">
        <f t="shared" si="3"/>
        <v>0</v>
      </c>
      <c r="N10" s="46">
        <f t="shared" si="6"/>
        <v>0</v>
      </c>
      <c r="O10" s="46">
        <f>'ธ.ค.64'!N10</f>
        <v>0</v>
      </c>
      <c r="P10" s="69">
        <v>8700167.9600000009</v>
      </c>
      <c r="Q10" s="51">
        <v>6006088.79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4.71</v>
      </c>
      <c r="E11" s="47">
        <v>4.5199999999999996</v>
      </c>
      <c r="F11" s="47">
        <v>3.83</v>
      </c>
      <c r="G11" s="47">
        <f t="shared" si="0"/>
        <v>0</v>
      </c>
      <c r="H11" s="51">
        <v>191982711.84</v>
      </c>
      <c r="I11" s="51">
        <v>71380988.760000005</v>
      </c>
      <c r="J11" s="47">
        <f t="shared" si="1"/>
        <v>0</v>
      </c>
      <c r="K11" s="49">
        <f t="shared" si="2"/>
        <v>17845247.190000001</v>
      </c>
      <c r="L11" s="45">
        <f t="shared" si="5"/>
        <v>10.758198516161881</v>
      </c>
      <c r="M11" s="43">
        <f t="shared" si="3"/>
        <v>0</v>
      </c>
      <c r="N11" s="46">
        <f t="shared" si="6"/>
        <v>0</v>
      </c>
      <c r="O11" s="46">
        <f>'ธ.ค.64'!N11</f>
        <v>0</v>
      </c>
      <c r="P11" s="69">
        <v>83016131.959999993</v>
      </c>
      <c r="Q11" s="51">
        <v>146082396.25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2.56</v>
      </c>
      <c r="E12" s="47">
        <v>2.37</v>
      </c>
      <c r="F12" s="47">
        <v>1.49</v>
      </c>
      <c r="G12" s="47">
        <f t="shared" si="0"/>
        <v>0</v>
      </c>
      <c r="H12" s="51">
        <v>39101754.149999999</v>
      </c>
      <c r="I12" s="51">
        <v>22905822.629999999</v>
      </c>
      <c r="J12" s="47">
        <f t="shared" si="1"/>
        <v>0</v>
      </c>
      <c r="K12" s="49">
        <f t="shared" si="2"/>
        <v>5726455.6574999997</v>
      </c>
      <c r="L12" s="45">
        <f t="shared" si="5"/>
        <v>6.8282645476854462</v>
      </c>
      <c r="M12" s="43">
        <f t="shared" si="3"/>
        <v>0</v>
      </c>
      <c r="N12" s="46">
        <f t="shared" si="6"/>
        <v>0</v>
      </c>
      <c r="O12" s="46">
        <f>'ธ.ค.64'!N12</f>
        <v>0</v>
      </c>
      <c r="P12" s="69">
        <v>23325300.780000001</v>
      </c>
      <c r="Q12" s="51">
        <v>12418530.699999999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4.4800000000000004</v>
      </c>
      <c r="E13" s="47">
        <v>4.42</v>
      </c>
      <c r="F13" s="47">
        <v>2.06</v>
      </c>
      <c r="G13" s="47">
        <f t="shared" si="0"/>
        <v>0</v>
      </c>
      <c r="H13" s="51">
        <v>99939119.159999996</v>
      </c>
      <c r="I13" s="51">
        <v>36689604.899999999</v>
      </c>
      <c r="J13" s="47">
        <f t="shared" si="1"/>
        <v>0</v>
      </c>
      <c r="K13" s="49">
        <f t="shared" si="2"/>
        <v>9172401.2249999996</v>
      </c>
      <c r="L13" s="45">
        <f t="shared" si="5"/>
        <v>10.895633183556033</v>
      </c>
      <c r="M13" s="43">
        <f t="shared" si="3"/>
        <v>0</v>
      </c>
      <c r="N13" s="46">
        <f t="shared" si="6"/>
        <v>0</v>
      </c>
      <c r="O13" s="46">
        <f>'ธ.ค.64'!N13</f>
        <v>0</v>
      </c>
      <c r="P13" s="69">
        <v>37504803.170000002</v>
      </c>
      <c r="Q13" s="51">
        <v>30434987.329999998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4.8600000000000003</v>
      </c>
      <c r="E14" s="47">
        <v>4.62</v>
      </c>
      <c r="F14" s="47">
        <v>2.4700000000000002</v>
      </c>
      <c r="G14" s="47">
        <f t="shared" si="0"/>
        <v>0</v>
      </c>
      <c r="H14" s="51">
        <v>67314713.829999998</v>
      </c>
      <c r="I14" s="51">
        <v>38742192.210000001</v>
      </c>
      <c r="J14" s="47">
        <f t="shared" si="1"/>
        <v>0</v>
      </c>
      <c r="K14" s="49">
        <f t="shared" si="2"/>
        <v>9685548.0525000002</v>
      </c>
      <c r="L14" s="45">
        <f t="shared" si="5"/>
        <v>6.9500159892991249</v>
      </c>
      <c r="M14" s="43">
        <f t="shared" si="3"/>
        <v>0</v>
      </c>
      <c r="N14" s="46">
        <f t="shared" si="6"/>
        <v>0</v>
      </c>
      <c r="O14" s="46">
        <f>'ธ.ค.64'!N14</f>
        <v>0</v>
      </c>
      <c r="P14" s="69">
        <v>40502584.539999999</v>
      </c>
      <c r="Q14" s="51">
        <v>25605685.629999999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6.02</v>
      </c>
      <c r="E15" s="47">
        <v>5.67</v>
      </c>
      <c r="F15" s="47">
        <v>4.1399999999999997</v>
      </c>
      <c r="G15" s="47">
        <f t="shared" si="0"/>
        <v>0</v>
      </c>
      <c r="H15" s="51">
        <v>67928150.680000007</v>
      </c>
      <c r="I15" s="51">
        <v>28044075.920000002</v>
      </c>
      <c r="J15" s="47">
        <f t="shared" si="1"/>
        <v>0</v>
      </c>
      <c r="K15" s="49">
        <f t="shared" si="2"/>
        <v>7011018.9800000004</v>
      </c>
      <c r="L15" s="45">
        <f t="shared" si="5"/>
        <v>9.6887700452352803</v>
      </c>
      <c r="M15" s="43">
        <f t="shared" si="3"/>
        <v>0</v>
      </c>
      <c r="N15" s="46">
        <f t="shared" si="6"/>
        <v>0</v>
      </c>
      <c r="O15" s="46">
        <f>'ธ.ค.64'!N15</f>
        <v>0</v>
      </c>
      <c r="P15" s="69">
        <v>29554051.210000001</v>
      </c>
      <c r="Q15" s="51">
        <v>42541148.880000003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8.9</v>
      </c>
      <c r="E16" s="47">
        <v>8.52</v>
      </c>
      <c r="F16" s="47">
        <v>5.82</v>
      </c>
      <c r="G16" s="47">
        <f t="shared" si="0"/>
        <v>0</v>
      </c>
      <c r="H16" s="51">
        <v>184205057.44999999</v>
      </c>
      <c r="I16" s="51">
        <v>39391052.07</v>
      </c>
      <c r="J16" s="47">
        <f t="shared" si="1"/>
        <v>0</v>
      </c>
      <c r="K16" s="49">
        <f t="shared" si="2"/>
        <v>9847763.0175000001</v>
      </c>
      <c r="L16" s="45">
        <f t="shared" si="5"/>
        <v>18.705269117733415</v>
      </c>
      <c r="M16" s="43">
        <f t="shared" si="3"/>
        <v>0</v>
      </c>
      <c r="N16" s="46">
        <f t="shared" si="6"/>
        <v>0</v>
      </c>
      <c r="O16" s="46">
        <f>'ธ.ค.64'!N16</f>
        <v>0</v>
      </c>
      <c r="P16" s="69">
        <v>27552471.760000002</v>
      </c>
      <c r="Q16" s="51">
        <v>112281812.38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</v>
      </c>
      <c r="E17" s="54">
        <v>2.9</v>
      </c>
      <c r="F17" s="47">
        <v>2.27</v>
      </c>
      <c r="G17" s="47">
        <f t="shared" si="0"/>
        <v>0</v>
      </c>
      <c r="H17" s="51">
        <v>19157425.350000001</v>
      </c>
      <c r="I17" s="51">
        <v>8452116.0199999996</v>
      </c>
      <c r="J17" s="47">
        <f t="shared" si="1"/>
        <v>0</v>
      </c>
      <c r="K17" s="49">
        <f t="shared" si="2"/>
        <v>2113029.0049999999</v>
      </c>
      <c r="L17" s="45">
        <f t="shared" si="5"/>
        <v>9.0663333558925761</v>
      </c>
      <c r="M17" s="43">
        <f t="shared" si="3"/>
        <v>0</v>
      </c>
      <c r="N17" s="46">
        <f t="shared" si="6"/>
        <v>0</v>
      </c>
      <c r="O17" s="46">
        <f>'ธ.ค.64'!N17</f>
        <v>0</v>
      </c>
      <c r="P17" s="69">
        <v>9091799.1600000001</v>
      </c>
      <c r="Q17" s="51">
        <v>12149653.92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8.27</v>
      </c>
      <c r="E18" s="47">
        <v>8.1199999999999992</v>
      </c>
      <c r="F18" s="47">
        <v>6.08</v>
      </c>
      <c r="G18" s="47">
        <f t="shared" si="0"/>
        <v>0</v>
      </c>
      <c r="H18" s="51">
        <v>181780589.88</v>
      </c>
      <c r="I18" s="51">
        <v>6072595.3700000001</v>
      </c>
      <c r="J18" s="47">
        <f t="shared" si="1"/>
        <v>0</v>
      </c>
      <c r="K18" s="49">
        <f t="shared" si="2"/>
        <v>1518148.8425</v>
      </c>
      <c r="L18" s="45">
        <f t="shared" si="5"/>
        <v>119.73831866225594</v>
      </c>
      <c r="M18" s="43">
        <f t="shared" si="3"/>
        <v>0</v>
      </c>
      <c r="N18" s="46">
        <f t="shared" si="6"/>
        <v>0</v>
      </c>
      <c r="O18" s="46">
        <f>'ธ.ค.64'!N18</f>
        <v>0</v>
      </c>
      <c r="P18" s="69">
        <v>9879743.0399999991</v>
      </c>
      <c r="Q18" s="51">
        <v>127160490.08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4.6500000000000004</v>
      </c>
      <c r="E19" s="47">
        <v>4.37</v>
      </c>
      <c r="F19" s="47">
        <v>1.58</v>
      </c>
      <c r="G19" s="47">
        <f t="shared" si="0"/>
        <v>0</v>
      </c>
      <c r="H19" s="51">
        <v>45946208.740000002</v>
      </c>
      <c r="I19" s="51">
        <v>17720300.579999998</v>
      </c>
      <c r="J19" s="47">
        <f t="shared" si="1"/>
        <v>0</v>
      </c>
      <c r="K19" s="49">
        <f t="shared" si="2"/>
        <v>4430075.1449999996</v>
      </c>
      <c r="L19" s="45">
        <f t="shared" si="5"/>
        <v>10.371428753721514</v>
      </c>
      <c r="M19" s="43">
        <f t="shared" si="3"/>
        <v>0</v>
      </c>
      <c r="N19" s="46">
        <f t="shared" si="6"/>
        <v>0</v>
      </c>
      <c r="O19" s="46">
        <f>'ธ.ค.64'!N19</f>
        <v>0</v>
      </c>
      <c r="P19" s="69">
        <v>18567460.77</v>
      </c>
      <c r="Q19" s="51">
        <v>7299952.5499999998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3.02</v>
      </c>
      <c r="E20" s="47">
        <v>2.79</v>
      </c>
      <c r="F20" s="47">
        <v>1.91</v>
      </c>
      <c r="G20" s="47">
        <f t="shared" si="0"/>
        <v>0</v>
      </c>
      <c r="H20" s="51">
        <v>17099301.609999999</v>
      </c>
      <c r="I20" s="51">
        <v>4595795.5</v>
      </c>
      <c r="J20" s="47">
        <f t="shared" si="1"/>
        <v>0</v>
      </c>
      <c r="K20" s="49">
        <f t="shared" si="2"/>
        <v>1148948.875</v>
      </c>
      <c r="L20" s="45">
        <f t="shared" si="5"/>
        <v>14.882560905941093</v>
      </c>
      <c r="M20" s="43">
        <f t="shared" si="3"/>
        <v>0</v>
      </c>
      <c r="N20" s="46">
        <f t="shared" si="6"/>
        <v>0</v>
      </c>
      <c r="O20" s="46">
        <f>'ธ.ค.64'!N20</f>
        <v>0</v>
      </c>
      <c r="P20" s="69">
        <v>5513670.6299999999</v>
      </c>
      <c r="Q20" s="51">
        <v>7670638.0599999996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tabSelected="1"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9" sqref="I1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69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68" t="s">
        <v>53</v>
      </c>
      <c r="Q1" s="41">
        <v>44636</v>
      </c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70</v>
      </c>
      <c r="O2" s="119" t="s">
        <v>71</v>
      </c>
      <c r="P2" s="119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9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9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2.33</v>
      </c>
      <c r="E5" s="47">
        <v>2.12</v>
      </c>
      <c r="F5" s="66">
        <v>0.73</v>
      </c>
      <c r="G5" s="66">
        <f t="shared" ref="G5:G20" si="0">(IF(D5&lt;1.5,1,0))+(IF(E5&lt;1,1,0))+(IF(F5&lt;0.8,1,0))</f>
        <v>1</v>
      </c>
      <c r="H5" s="51">
        <v>408800965.94999999</v>
      </c>
      <c r="I5" s="51">
        <v>164800797.05000001</v>
      </c>
      <c r="J5" s="47">
        <f t="shared" ref="J5:J20" si="1">IF(I5&lt;0,1,0)+IF(H5&lt;0,1,0)</f>
        <v>0</v>
      </c>
      <c r="K5" s="49">
        <f t="shared" ref="K5:K20" si="2">SUM(I5/5)</f>
        <v>32960159.410000004</v>
      </c>
      <c r="L5" s="45">
        <f>+H5/K5</f>
        <v>12.402881941947498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1</v>
      </c>
      <c r="O5" s="46">
        <f>'ม.ค.65'!N5</f>
        <v>0</v>
      </c>
      <c r="P5" s="69">
        <v>184623990.16999999</v>
      </c>
      <c r="Q5" s="98">
        <v>-83545613.769999996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2.08</v>
      </c>
      <c r="E6" s="54">
        <v>2</v>
      </c>
      <c r="F6" s="47">
        <v>1.04</v>
      </c>
      <c r="G6" s="61">
        <f t="shared" si="0"/>
        <v>0</v>
      </c>
      <c r="H6" s="51">
        <v>141900516.38</v>
      </c>
      <c r="I6" s="51">
        <v>100898268.81</v>
      </c>
      <c r="J6" s="61">
        <f>IF(I6&lt;0,1,0)+IF(H6&lt;0,1,0)</f>
        <v>0</v>
      </c>
      <c r="K6" s="49">
        <f t="shared" si="2"/>
        <v>20179653.762000002</v>
      </c>
      <c r="L6" s="45">
        <f>+H6/K6</f>
        <v>7.0318608066115926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0</v>
      </c>
      <c r="O6" s="46">
        <f>'ม.ค.65'!N6</f>
        <v>0</v>
      </c>
      <c r="P6" s="69">
        <v>113023321.2</v>
      </c>
      <c r="Q6" s="51">
        <v>5154953.3099999996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</v>
      </c>
      <c r="E7" s="47">
        <v>3.09</v>
      </c>
      <c r="F7" s="47">
        <v>2.16</v>
      </c>
      <c r="G7" s="47">
        <f t="shared" si="0"/>
        <v>0</v>
      </c>
      <c r="H7" s="51">
        <v>65958845.590000004</v>
      </c>
      <c r="I7" s="51">
        <v>27393150.91</v>
      </c>
      <c r="J7" s="47">
        <f t="shared" si="1"/>
        <v>0</v>
      </c>
      <c r="K7" s="49">
        <f t="shared" si="2"/>
        <v>5478630.182</v>
      </c>
      <c r="L7" s="45">
        <f t="shared" ref="L7:L20" si="5">+H7/K7</f>
        <v>12.039295115539522</v>
      </c>
      <c r="M7" s="43">
        <f t="shared" si="4"/>
        <v>0</v>
      </c>
      <c r="N7" s="46">
        <f t="shared" si="3"/>
        <v>0</v>
      </c>
      <c r="O7" s="46">
        <f>'ม.ค.65'!N7</f>
        <v>0</v>
      </c>
      <c r="P7" s="69">
        <v>25343305.390000001</v>
      </c>
      <c r="Q7" s="51">
        <v>33316885.93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8.3800000000000008</v>
      </c>
      <c r="E8" s="47">
        <v>8.08</v>
      </c>
      <c r="F8" s="47">
        <v>6.29</v>
      </c>
      <c r="G8" s="61">
        <f t="shared" si="0"/>
        <v>0</v>
      </c>
      <c r="H8" s="51">
        <v>96974942.069999993</v>
      </c>
      <c r="I8" s="51">
        <v>44400053.43</v>
      </c>
      <c r="J8" s="61">
        <f t="shared" si="1"/>
        <v>0</v>
      </c>
      <c r="K8" s="49">
        <f t="shared" si="2"/>
        <v>8880010.6860000007</v>
      </c>
      <c r="L8" s="45">
        <f t="shared" si="5"/>
        <v>10.920588442859447</v>
      </c>
      <c r="M8" s="43">
        <f t="shared" si="4"/>
        <v>0</v>
      </c>
      <c r="N8" s="46">
        <f t="shared" si="3"/>
        <v>0</v>
      </c>
      <c r="O8" s="46">
        <f>'ม.ค.65'!N8</f>
        <v>0</v>
      </c>
      <c r="P8" s="69">
        <v>46012621.060000002</v>
      </c>
      <c r="Q8" s="51">
        <v>69492784.400000006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3.84</v>
      </c>
      <c r="E9" s="47">
        <v>3.62</v>
      </c>
      <c r="F9" s="47">
        <v>2.5499999999999998</v>
      </c>
      <c r="G9" s="47">
        <f t="shared" si="0"/>
        <v>0</v>
      </c>
      <c r="H9" s="51">
        <v>56739978.939999998</v>
      </c>
      <c r="I9" s="51">
        <v>14000988.109999999</v>
      </c>
      <c r="J9" s="47">
        <f t="shared" si="1"/>
        <v>0</v>
      </c>
      <c r="K9" s="49">
        <f t="shared" si="2"/>
        <v>2800197.622</v>
      </c>
      <c r="L9" s="45">
        <f t="shared" si="5"/>
        <v>20.262848055514848</v>
      </c>
      <c r="M9" s="43">
        <f t="shared" si="4"/>
        <v>0</v>
      </c>
      <c r="N9" s="46">
        <f t="shared" si="3"/>
        <v>0</v>
      </c>
      <c r="O9" s="46">
        <f>'ม.ค.65'!N9</f>
        <v>0</v>
      </c>
      <c r="P9" s="69">
        <v>13313960.09</v>
      </c>
      <c r="Q9" s="51">
        <v>30999501.77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1.68</v>
      </c>
      <c r="E10" s="47">
        <v>1.57</v>
      </c>
      <c r="F10" s="54">
        <v>1.2</v>
      </c>
      <c r="G10" s="47">
        <f t="shared" si="0"/>
        <v>0</v>
      </c>
      <c r="H10" s="51">
        <v>17024520.199999999</v>
      </c>
      <c r="I10" s="51">
        <v>5251078.4800000004</v>
      </c>
      <c r="J10" s="47">
        <f t="shared" si="1"/>
        <v>0</v>
      </c>
      <c r="K10" s="49">
        <f t="shared" si="2"/>
        <v>1050215.696</v>
      </c>
      <c r="L10" s="45">
        <f t="shared" si="5"/>
        <v>16.210498724064013</v>
      </c>
      <c r="M10" s="43">
        <f t="shared" si="4"/>
        <v>0</v>
      </c>
      <c r="N10" s="46">
        <f t="shared" si="3"/>
        <v>0</v>
      </c>
      <c r="O10" s="46">
        <f>'ม.ค.65'!N10</f>
        <v>0</v>
      </c>
      <c r="P10" s="69">
        <v>6347940.6500000004</v>
      </c>
      <c r="Q10" s="51">
        <v>5019469.42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4.45</v>
      </c>
      <c r="E11" s="47">
        <v>4.26</v>
      </c>
      <c r="F11" s="47">
        <v>3.59</v>
      </c>
      <c r="G11" s="47">
        <f t="shared" si="0"/>
        <v>0</v>
      </c>
      <c r="H11" s="51">
        <v>201140092.78999999</v>
      </c>
      <c r="I11" s="51">
        <v>67750121.180000007</v>
      </c>
      <c r="J11" s="47">
        <f t="shared" si="1"/>
        <v>0</v>
      </c>
      <c r="K11" s="49">
        <f t="shared" si="2"/>
        <v>13550024.236000001</v>
      </c>
      <c r="L11" s="45">
        <f t="shared" si="5"/>
        <v>14.844260739815253</v>
      </c>
      <c r="M11" s="43">
        <f t="shared" si="4"/>
        <v>0</v>
      </c>
      <c r="N11" s="46">
        <f t="shared" si="3"/>
        <v>0</v>
      </c>
      <c r="O11" s="46">
        <f>'ม.ค.65'!N11</f>
        <v>0</v>
      </c>
      <c r="P11" s="69">
        <v>92060608.459999993</v>
      </c>
      <c r="Q11" s="51">
        <v>150673253.58000001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2.54</v>
      </c>
      <c r="E12" s="47">
        <v>2.33</v>
      </c>
      <c r="F12" s="47">
        <v>1.36</v>
      </c>
      <c r="G12" s="47">
        <f t="shared" si="0"/>
        <v>0</v>
      </c>
      <c r="H12" s="51">
        <v>38220009.719999999</v>
      </c>
      <c r="I12" s="51">
        <v>21701695.120000001</v>
      </c>
      <c r="J12" s="47">
        <f t="shared" si="1"/>
        <v>0</v>
      </c>
      <c r="K12" s="49">
        <f t="shared" si="2"/>
        <v>4340339.0240000002</v>
      </c>
      <c r="L12" s="45">
        <f t="shared" si="5"/>
        <v>8.8057659801830255</v>
      </c>
      <c r="M12" s="43">
        <f t="shared" si="4"/>
        <v>0</v>
      </c>
      <c r="N12" s="46">
        <f t="shared" si="3"/>
        <v>0</v>
      </c>
      <c r="O12" s="46">
        <f>'ม.ค.65'!N12</f>
        <v>0</v>
      </c>
      <c r="P12" s="69">
        <v>22492233.25</v>
      </c>
      <c r="Q12" s="51">
        <v>8859712.0099999998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4.71</v>
      </c>
      <c r="E13" s="47">
        <v>4.63</v>
      </c>
      <c r="F13" s="47">
        <v>2.11</v>
      </c>
      <c r="G13" s="47">
        <f t="shared" si="0"/>
        <v>0</v>
      </c>
      <c r="H13" s="51">
        <v>99596541.709999993</v>
      </c>
      <c r="I13" s="51">
        <v>36632432</v>
      </c>
      <c r="J13" s="47">
        <f t="shared" si="1"/>
        <v>0</v>
      </c>
      <c r="K13" s="49">
        <f t="shared" si="2"/>
        <v>7326486.4000000004</v>
      </c>
      <c r="L13" s="45">
        <f t="shared" si="5"/>
        <v>13.594038980267538</v>
      </c>
      <c r="M13" s="43">
        <f t="shared" si="4"/>
        <v>0</v>
      </c>
      <c r="N13" s="46">
        <f t="shared" si="3"/>
        <v>0</v>
      </c>
      <c r="O13" s="46">
        <f>'ม.ค.65'!N13</f>
        <v>0</v>
      </c>
      <c r="P13" s="69">
        <v>37895998.530000001</v>
      </c>
      <c r="Q13" s="51">
        <v>29738558.829999998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5.07</v>
      </c>
      <c r="E14" s="47">
        <v>4.79</v>
      </c>
      <c r="F14" s="47">
        <v>2.69</v>
      </c>
      <c r="G14" s="47">
        <f t="shared" si="0"/>
        <v>0</v>
      </c>
      <c r="H14" s="51">
        <v>70928011.799999997</v>
      </c>
      <c r="I14" s="51">
        <v>40601547.189999998</v>
      </c>
      <c r="J14" s="47">
        <f t="shared" si="1"/>
        <v>0</v>
      </c>
      <c r="K14" s="49">
        <f t="shared" si="2"/>
        <v>8120309.4379999992</v>
      </c>
      <c r="L14" s="45">
        <f t="shared" si="5"/>
        <v>8.734643961729283</v>
      </c>
      <c r="M14" s="43">
        <f t="shared" si="4"/>
        <v>0</v>
      </c>
      <c r="N14" s="46">
        <f t="shared" si="3"/>
        <v>0</v>
      </c>
      <c r="O14" s="46">
        <f>'ม.ค.65'!N14</f>
        <v>0</v>
      </c>
      <c r="P14" s="69">
        <v>43024829.829999998</v>
      </c>
      <c r="Q14" s="51">
        <v>29502959.48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5.95</v>
      </c>
      <c r="E15" s="47">
        <v>5.63</v>
      </c>
      <c r="F15" s="47">
        <v>4.26</v>
      </c>
      <c r="G15" s="47">
        <f t="shared" si="0"/>
        <v>0</v>
      </c>
      <c r="H15" s="51">
        <v>68627002.150000006</v>
      </c>
      <c r="I15" s="51">
        <v>30619266.280000001</v>
      </c>
      <c r="J15" s="47">
        <f t="shared" si="1"/>
        <v>0</v>
      </c>
      <c r="K15" s="49">
        <f t="shared" si="2"/>
        <v>6123853.2560000001</v>
      </c>
      <c r="L15" s="45">
        <f t="shared" si="5"/>
        <v>11.206506635795193</v>
      </c>
      <c r="M15" s="43">
        <f t="shared" si="4"/>
        <v>0</v>
      </c>
      <c r="N15" s="46">
        <f t="shared" si="3"/>
        <v>0</v>
      </c>
      <c r="O15" s="46">
        <f>'ม.ค.65'!N15</f>
        <v>0</v>
      </c>
      <c r="P15" s="69">
        <v>32676934.899999999</v>
      </c>
      <c r="Q15" s="51">
        <v>44982339.380000003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8.9700000000000006</v>
      </c>
      <c r="E16" s="47">
        <v>8.6300000000000008</v>
      </c>
      <c r="F16" s="47">
        <v>5.91</v>
      </c>
      <c r="G16" s="47">
        <f t="shared" si="0"/>
        <v>0</v>
      </c>
      <c r="H16" s="51">
        <v>182492225.52000001</v>
      </c>
      <c r="I16" s="51">
        <v>37488924.590000004</v>
      </c>
      <c r="J16" s="47">
        <f t="shared" si="1"/>
        <v>0</v>
      </c>
      <c r="K16" s="49">
        <f t="shared" si="2"/>
        <v>7497784.9180000005</v>
      </c>
      <c r="L16" s="45">
        <f t="shared" si="5"/>
        <v>24.33948526342617</v>
      </c>
      <c r="M16" s="43">
        <f t="shared" si="4"/>
        <v>0</v>
      </c>
      <c r="N16" s="46">
        <f t="shared" si="3"/>
        <v>0</v>
      </c>
      <c r="O16" s="46">
        <f>'ม.ค.65'!N16</f>
        <v>0</v>
      </c>
      <c r="P16" s="69">
        <v>24439328.800000001</v>
      </c>
      <c r="Q16" s="51">
        <v>112378618.68000001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3.06</v>
      </c>
      <c r="E17" s="47">
        <v>2.95</v>
      </c>
      <c r="F17" s="47">
        <v>2.31</v>
      </c>
      <c r="G17" s="47">
        <f t="shared" si="0"/>
        <v>0</v>
      </c>
      <c r="H17" s="51">
        <v>19448102.620000001</v>
      </c>
      <c r="I17" s="51">
        <v>8469094.5800000001</v>
      </c>
      <c r="J17" s="47">
        <f t="shared" si="1"/>
        <v>0</v>
      </c>
      <c r="K17" s="49">
        <f t="shared" si="2"/>
        <v>1693818.916</v>
      </c>
      <c r="L17" s="45">
        <f t="shared" si="5"/>
        <v>11.481807433068012</v>
      </c>
      <c r="M17" s="43">
        <f t="shared" si="4"/>
        <v>0</v>
      </c>
      <c r="N17" s="46">
        <f t="shared" si="3"/>
        <v>0</v>
      </c>
      <c r="O17" s="46">
        <f>'ม.ค.65'!N17</f>
        <v>0</v>
      </c>
      <c r="P17" s="69">
        <v>9372692.4299999997</v>
      </c>
      <c r="Q17" s="51">
        <v>12318417.300000001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6.72</v>
      </c>
      <c r="E18" s="47">
        <v>6.61</v>
      </c>
      <c r="F18" s="47">
        <v>5.04</v>
      </c>
      <c r="G18" s="47">
        <f t="shared" si="0"/>
        <v>0</v>
      </c>
      <c r="H18" s="51">
        <v>180203951.03</v>
      </c>
      <c r="I18" s="51">
        <v>9755805.1199999992</v>
      </c>
      <c r="J18" s="47">
        <f t="shared" si="1"/>
        <v>0</v>
      </c>
      <c r="K18" s="49">
        <f t="shared" si="2"/>
        <v>1951161.0239999997</v>
      </c>
      <c r="L18" s="45">
        <f t="shared" si="5"/>
        <v>92.35729333121408</v>
      </c>
      <c r="M18" s="43">
        <f t="shared" si="4"/>
        <v>0</v>
      </c>
      <c r="N18" s="46">
        <f t="shared" si="3"/>
        <v>0</v>
      </c>
      <c r="O18" s="46">
        <f>'ม.ค.65'!N18</f>
        <v>0</v>
      </c>
      <c r="P18" s="69">
        <v>14114606.66</v>
      </c>
      <c r="Q18" s="51">
        <v>127324130.58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4.83</v>
      </c>
      <c r="E19" s="47">
        <v>4.57</v>
      </c>
      <c r="F19" s="47">
        <v>1.61</v>
      </c>
      <c r="G19" s="47">
        <f t="shared" si="0"/>
        <v>0</v>
      </c>
      <c r="H19" s="51">
        <v>45143950.630000003</v>
      </c>
      <c r="I19" s="95">
        <v>17159667.789999999</v>
      </c>
      <c r="J19" s="47">
        <f t="shared" si="1"/>
        <v>0</v>
      </c>
      <c r="K19" s="49">
        <f t="shared" si="2"/>
        <v>3431933.5579999997</v>
      </c>
      <c r="L19" s="45">
        <f t="shared" si="5"/>
        <v>13.154086425935407</v>
      </c>
      <c r="M19" s="43">
        <f t="shared" si="4"/>
        <v>0</v>
      </c>
      <c r="N19" s="46">
        <f t="shared" si="3"/>
        <v>0</v>
      </c>
      <c r="O19" s="46">
        <f>'ม.ค.65'!N19</f>
        <v>0</v>
      </c>
      <c r="P19" s="69">
        <v>18369402.829999998</v>
      </c>
      <c r="Q19" s="51">
        <v>7226762.6799999997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3.43</v>
      </c>
      <c r="E20" s="54">
        <v>3.2</v>
      </c>
      <c r="F20" s="47">
        <v>2.2400000000000002</v>
      </c>
      <c r="G20" s="47">
        <f t="shared" si="0"/>
        <v>0</v>
      </c>
      <c r="H20" s="51">
        <v>17024703.010000002</v>
      </c>
      <c r="I20" s="51">
        <v>3566102.53</v>
      </c>
      <c r="J20" s="47">
        <f t="shared" si="1"/>
        <v>0</v>
      </c>
      <c r="K20" s="44">
        <f t="shared" si="2"/>
        <v>713220.50599999994</v>
      </c>
      <c r="L20" s="45">
        <f t="shared" si="5"/>
        <v>23.870181615333426</v>
      </c>
      <c r="M20" s="43">
        <f t="shared" si="4"/>
        <v>0</v>
      </c>
      <c r="N20" s="46">
        <f t="shared" si="3"/>
        <v>0</v>
      </c>
      <c r="O20" s="46">
        <f>'ม.ค.65'!N20</f>
        <v>0</v>
      </c>
      <c r="P20" s="69">
        <v>4885477.7699999996</v>
      </c>
      <c r="Q20" s="51">
        <v>8716811.9900000002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72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68" t="s">
        <v>53</v>
      </c>
      <c r="Q1" s="41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73</v>
      </c>
      <c r="O2" s="119" t="s">
        <v>74</v>
      </c>
      <c r="P2" s="116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7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8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'ก.พ.65'!N5</f>
        <v>1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'ก.พ.65'!N6</f>
        <v>0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'ก.พ.65'!N7</f>
        <v>0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54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'ก.พ.65'!N8</f>
        <v>0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'ก.พ.65'!N9</f>
        <v>0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'ก.พ.65'!N10</f>
        <v>0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54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'ก.พ.65'!N11</f>
        <v>0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54"/>
      <c r="G12" s="47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'ก.พ.65'!N12</f>
        <v>0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'ก.พ.65'!N13</f>
        <v>0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'ก.พ.65'!N14</f>
        <v>0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'ก.พ.65'!N15</f>
        <v>0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'ก.พ.65'!N16</f>
        <v>0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'ก.พ.65'!N17</f>
        <v>0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54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'ก.พ.65'!N18</f>
        <v>0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5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'ก.พ.65'!N19</f>
        <v>0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'ก.พ.65'!N20</f>
        <v>0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75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68" t="s">
        <v>53</v>
      </c>
      <c r="Q1" s="41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76</v>
      </c>
      <c r="O2" s="119" t="s">
        <v>77</v>
      </c>
      <c r="P2" s="116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7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8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SUM(I5/7)</f>
        <v>0</v>
      </c>
      <c r="L5" s="45" t="e">
        <f>+H5/K5</f>
        <v>#DIV/0!</v>
      </c>
      <c r="M5" s="47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>SUM(I6/7)</f>
        <v>0</v>
      </c>
      <c r="L6" s="45" t="e">
        <f>+H6/K6</f>
        <v>#DIV/0!</v>
      </c>
      <c r="M6" s="47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>SUM(I7/7)</f>
        <v>0</v>
      </c>
      <c r="L7" s="45" t="e">
        <f t="shared" ref="L7:L20" si="4">+H7/K7</f>
        <v>#DIV/0!</v>
      </c>
      <c r="M7" s="47" t="b">
        <f t="shared" si="3"/>
        <v>0</v>
      </c>
      <c r="N7" s="46">
        <f t="shared" si="2"/>
        <v>3</v>
      </c>
      <c r="O7" s="46">
        <f>'มี.ค.65'!N7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ref="K8:K19" si="5">SUM(I8/7)</f>
        <v>0</v>
      </c>
      <c r="L8" s="45" t="e">
        <f t="shared" si="4"/>
        <v>#DIV/0!</v>
      </c>
      <c r="M8" s="47" t="b">
        <f t="shared" si="3"/>
        <v>0</v>
      </c>
      <c r="N8" s="46">
        <f t="shared" si="2"/>
        <v>3</v>
      </c>
      <c r="O8" s="46">
        <f>'มี.ค.65'!N8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54"/>
      <c r="G9" s="47">
        <f t="shared" si="0"/>
        <v>3</v>
      </c>
      <c r="H9" s="51"/>
      <c r="I9" s="51"/>
      <c r="J9" s="47">
        <f t="shared" si="1"/>
        <v>0</v>
      </c>
      <c r="K9" s="49">
        <f t="shared" si="5"/>
        <v>0</v>
      </c>
      <c r="L9" s="45" t="e">
        <f t="shared" si="4"/>
        <v>#DIV/0!</v>
      </c>
      <c r="M9" s="47" t="b">
        <f t="shared" si="3"/>
        <v>0</v>
      </c>
      <c r="N9" s="46">
        <f t="shared" si="2"/>
        <v>3</v>
      </c>
      <c r="O9" s="46">
        <f>'มี.ค.65'!N9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5"/>
        <v>0</v>
      </c>
      <c r="L10" s="45" t="e">
        <f t="shared" si="4"/>
        <v>#DIV/0!</v>
      </c>
      <c r="M10" s="47" t="b">
        <f t="shared" si="3"/>
        <v>0</v>
      </c>
      <c r="N10" s="46">
        <f t="shared" si="2"/>
        <v>3</v>
      </c>
      <c r="O10" s="46">
        <f>'มี.ค.65'!N10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5"/>
        <v>0</v>
      </c>
      <c r="L11" s="45" t="e">
        <f t="shared" si="4"/>
        <v>#DIV/0!</v>
      </c>
      <c r="M11" s="47" t="b">
        <f t="shared" si="3"/>
        <v>0</v>
      </c>
      <c r="N11" s="46">
        <f t="shared" si="2"/>
        <v>3</v>
      </c>
      <c r="O11" s="46">
        <f>'มี.ค.65'!N11</f>
        <v>3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1"/>
      <c r="J12" s="47">
        <f t="shared" si="1"/>
        <v>0</v>
      </c>
      <c r="K12" s="49">
        <f t="shared" si="5"/>
        <v>0</v>
      </c>
      <c r="L12" s="45" t="e">
        <f t="shared" si="4"/>
        <v>#DIV/0!</v>
      </c>
      <c r="M12" s="47" t="b">
        <f t="shared" si="3"/>
        <v>0</v>
      </c>
      <c r="N12" s="46">
        <f t="shared" si="2"/>
        <v>3</v>
      </c>
      <c r="O12" s="46">
        <f>'มี.ค.65'!N12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5"/>
        <v>0</v>
      </c>
      <c r="L13" s="45" t="e">
        <f t="shared" si="4"/>
        <v>#DIV/0!</v>
      </c>
      <c r="M13" s="47" t="b">
        <f t="shared" si="3"/>
        <v>0</v>
      </c>
      <c r="N13" s="46">
        <f t="shared" si="2"/>
        <v>3</v>
      </c>
      <c r="O13" s="46">
        <f>'มี.ค.65'!N13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5"/>
        <v>0</v>
      </c>
      <c r="L14" s="45" t="e">
        <f t="shared" si="4"/>
        <v>#DIV/0!</v>
      </c>
      <c r="M14" s="47" t="b">
        <f t="shared" si="3"/>
        <v>0</v>
      </c>
      <c r="N14" s="46">
        <f t="shared" si="2"/>
        <v>3</v>
      </c>
      <c r="O14" s="46">
        <f>'มี.ค.65'!N14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5"/>
        <v>0</v>
      </c>
      <c r="L15" s="45" t="e">
        <f t="shared" si="4"/>
        <v>#DIV/0!</v>
      </c>
      <c r="M15" s="47" t="b">
        <f t="shared" si="3"/>
        <v>0</v>
      </c>
      <c r="N15" s="46">
        <f t="shared" si="2"/>
        <v>3</v>
      </c>
      <c r="O15" s="46">
        <f>'มี.ค.65'!N15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5"/>
        <v>0</v>
      </c>
      <c r="L16" s="45" t="e">
        <f t="shared" si="4"/>
        <v>#DIV/0!</v>
      </c>
      <c r="M16" s="47" t="b">
        <f t="shared" si="3"/>
        <v>0</v>
      </c>
      <c r="N16" s="46">
        <f t="shared" si="2"/>
        <v>3</v>
      </c>
      <c r="O16" s="46">
        <f>'มี.ค.65'!N16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5"/>
        <v>0</v>
      </c>
      <c r="L17" s="45" t="e">
        <f t="shared" si="4"/>
        <v>#DIV/0!</v>
      </c>
      <c r="M17" s="47" t="b">
        <f t="shared" si="3"/>
        <v>0</v>
      </c>
      <c r="N17" s="46">
        <f t="shared" si="2"/>
        <v>3</v>
      </c>
      <c r="O17" s="46">
        <f>'มี.ค.65'!N17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5"/>
        <v>0</v>
      </c>
      <c r="L18" s="45" t="e">
        <f t="shared" si="4"/>
        <v>#DIV/0!</v>
      </c>
      <c r="M18" s="47" t="b">
        <f t="shared" si="3"/>
        <v>0</v>
      </c>
      <c r="N18" s="46">
        <f t="shared" si="2"/>
        <v>3</v>
      </c>
      <c r="O18" s="46">
        <f>'มี.ค.65'!N18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2"/>
      <c r="E19" s="54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5"/>
        <v>0</v>
      </c>
      <c r="L19" s="45" t="e">
        <f t="shared" si="4"/>
        <v>#DIV/0!</v>
      </c>
      <c r="M19" s="47" t="b">
        <f t="shared" si="3"/>
        <v>0</v>
      </c>
      <c r="N19" s="46">
        <f t="shared" si="2"/>
        <v>3</v>
      </c>
      <c r="O19" s="46">
        <f>'มี.ค.65'!N19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>SUM(I20/7)</f>
        <v>0</v>
      </c>
      <c r="L20" s="45" t="e">
        <f t="shared" si="4"/>
        <v>#DIV/0!</v>
      </c>
      <c r="M20" s="47" t="b">
        <f t="shared" si="3"/>
        <v>0</v>
      </c>
      <c r="N20" s="46">
        <f t="shared" si="2"/>
        <v>3</v>
      </c>
      <c r="O20" s="46">
        <f>'มี.ค.65'!N20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78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68" t="s">
        <v>53</v>
      </c>
      <c r="Q1" s="65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79</v>
      </c>
      <c r="O2" s="119" t="s">
        <v>80</v>
      </c>
      <c r="P2" s="119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9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9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7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SUM(I6/8)</f>
        <v>0</v>
      </c>
      <c r="L6" s="45" t="e">
        <f>+H6/K6</f>
        <v>#DIV/0!</v>
      </c>
      <c r="M6" s="47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'เม.ย.65'!N11</f>
        <v>3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54"/>
      <c r="F12" s="4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9" t="s">
        <v>81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63" t="s">
        <v>53</v>
      </c>
      <c r="P1" s="64"/>
      <c r="Q1" s="41"/>
    </row>
    <row r="2" spans="1:25" ht="54.75" customHeight="1" thickBot="1" x14ac:dyDescent="0.3">
      <c r="C2" s="100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82</v>
      </c>
      <c r="O2" s="119" t="s">
        <v>83</v>
      </c>
      <c r="P2" s="119" t="s">
        <v>56</v>
      </c>
      <c r="Q2" s="115" t="s">
        <v>37</v>
      </c>
    </row>
    <row r="3" spans="1:25" ht="38.25" customHeight="1" thickBot="1" x14ac:dyDescent="0.3">
      <c r="C3" s="100"/>
      <c r="D3" s="107" t="s">
        <v>36</v>
      </c>
      <c r="E3" s="107" t="s">
        <v>35</v>
      </c>
      <c r="F3" s="107" t="s">
        <v>34</v>
      </c>
      <c r="G3" s="108" t="s">
        <v>29</v>
      </c>
      <c r="H3" s="109" t="s">
        <v>33</v>
      </c>
      <c r="I3" s="100" t="s">
        <v>32</v>
      </c>
      <c r="J3" s="110" t="s">
        <v>29</v>
      </c>
      <c r="K3" s="111" t="s">
        <v>31</v>
      </c>
      <c r="L3" s="100" t="s">
        <v>30</v>
      </c>
      <c r="M3" s="105" t="s">
        <v>29</v>
      </c>
      <c r="N3" s="104"/>
      <c r="O3" s="119"/>
      <c r="P3" s="119"/>
      <c r="Q3" s="115"/>
    </row>
    <row r="4" spans="1:25" ht="36.75" customHeight="1" thickBot="1" x14ac:dyDescent="0.3">
      <c r="C4" s="100"/>
      <c r="D4" s="107"/>
      <c r="E4" s="107"/>
      <c r="F4" s="107"/>
      <c r="G4" s="108"/>
      <c r="H4" s="109"/>
      <c r="I4" s="100"/>
      <c r="J4" s="110"/>
      <c r="K4" s="111"/>
      <c r="L4" s="100"/>
      <c r="M4" s="105"/>
      <c r="N4" s="104"/>
      <c r="O4" s="119"/>
      <c r="P4" s="119"/>
      <c r="Q4" s="11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79"/>
      <c r="G5" s="7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>SUM(I5/9)</f>
        <v>0</v>
      </c>
      <c r="L5" s="76" t="e">
        <f>+H5/K5</f>
        <v>#DIV/0!</v>
      </c>
      <c r="M5" s="74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7">
        <f t="shared" ref="N5:N20" si="2">SUM(G5+J5+M5)</f>
        <v>3</v>
      </c>
      <c r="O5" s="77">
        <f>'พ.ค.65'!N5</f>
        <v>3</v>
      </c>
      <c r="P5" s="83"/>
      <c r="Q5" s="8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9"/>
      <c r="E6" s="74"/>
      <c r="F6" s="79"/>
      <c r="G6" s="78">
        <f t="shared" si="0"/>
        <v>3</v>
      </c>
      <c r="H6" s="84"/>
      <c r="I6" s="84"/>
      <c r="J6" s="80">
        <f>IF(I6&lt;0,1,0)+IF(H6&lt;0,1,0)</f>
        <v>0</v>
      </c>
      <c r="K6" s="75">
        <f t="shared" ref="K6:K20" si="3">SUM(I6/9)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7">
        <f>SUM(G6+J6+M6)</f>
        <v>3</v>
      </c>
      <c r="O6" s="77">
        <f>'พ.ค.65'!N6</f>
        <v>3</v>
      </c>
      <c r="P6" s="83"/>
      <c r="Q6" s="8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4"/>
      <c r="E7" s="74"/>
      <c r="F7" s="74"/>
      <c r="G7" s="74">
        <f t="shared" si="0"/>
        <v>3</v>
      </c>
      <c r="H7" s="84"/>
      <c r="I7" s="84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'พ.ค.65'!N7</f>
        <v>3</v>
      </c>
      <c r="P7" s="83"/>
      <c r="Q7" s="8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'พ.ค.65'!N8</f>
        <v>3</v>
      </c>
      <c r="P8" s="83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74"/>
      <c r="G9" s="74">
        <f t="shared" si="0"/>
        <v>3</v>
      </c>
      <c r="H9" s="84"/>
      <c r="I9" s="84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'พ.ค.65'!N9</f>
        <v>3</v>
      </c>
      <c r="P9" s="83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81" t="s">
        <v>23</v>
      </c>
      <c r="D10" s="86"/>
      <c r="E10" s="74"/>
      <c r="F10" s="74"/>
      <c r="G10" s="79">
        <f t="shared" si="0"/>
        <v>3</v>
      </c>
      <c r="H10" s="84"/>
      <c r="I10" s="84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'พ.ค.65'!N10</f>
        <v>3</v>
      </c>
      <c r="P10" s="83"/>
      <c r="Q10" s="8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81" t="s">
        <v>22</v>
      </c>
      <c r="D11" s="85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'พ.ค.65'!N11</f>
        <v>3</v>
      </c>
      <c r="P11" s="83"/>
      <c r="Q11" s="8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81" t="s">
        <v>21</v>
      </c>
      <c r="D12" s="79"/>
      <c r="E12" s="85"/>
      <c r="F12" s="85"/>
      <c r="G12" s="79">
        <f t="shared" si="0"/>
        <v>3</v>
      </c>
      <c r="H12" s="84"/>
      <c r="I12" s="84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'พ.ค.65'!N12</f>
        <v>3</v>
      </c>
      <c r="P12" s="83"/>
      <c r="Q12" s="8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81" t="s">
        <v>20</v>
      </c>
      <c r="D13" s="74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'พ.ค.65'!N13</f>
        <v>3</v>
      </c>
      <c r="P13" s="83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81" t="s">
        <v>19</v>
      </c>
      <c r="D14" s="74"/>
      <c r="E14" s="74"/>
      <c r="F14" s="74"/>
      <c r="G14" s="74">
        <f t="shared" si="0"/>
        <v>3</v>
      </c>
      <c r="H14" s="84"/>
      <c r="I14" s="84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'พ.ค.65'!N14</f>
        <v>3</v>
      </c>
      <c r="P14" s="83"/>
      <c r="Q14" s="8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81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'พ.ค.65'!N15</f>
        <v>3</v>
      </c>
      <c r="P15" s="83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81" t="s">
        <v>17</v>
      </c>
      <c r="D16" s="85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'พ.ค.65'!N16</f>
        <v>3</v>
      </c>
      <c r="P16" s="83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81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'พ.ค.65'!N17</f>
        <v>3</v>
      </c>
      <c r="P17" s="83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81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'พ.ค.65'!N18</f>
        <v>3</v>
      </c>
      <c r="P18" s="83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81" t="s">
        <v>14</v>
      </c>
      <c r="D19" s="79"/>
      <c r="E19" s="74"/>
      <c r="F19" s="79"/>
      <c r="G19" s="79">
        <f t="shared" si="0"/>
        <v>3</v>
      </c>
      <c r="H19" s="84"/>
      <c r="I19" s="84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'พ.ค.65'!N19</f>
        <v>3</v>
      </c>
      <c r="P19" s="83"/>
      <c r="Q19" s="8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4"/>
      <c r="I20" s="84"/>
      <c r="J20" s="74">
        <f t="shared" si="1"/>
        <v>0</v>
      </c>
      <c r="K20" s="75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'พ.ค.65'!N20</f>
        <v>3</v>
      </c>
      <c r="P20" s="83"/>
      <c r="Q20" s="8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3" t="s">
        <v>5</v>
      </c>
      <c r="M23" s="113"/>
      <c r="N23" s="11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3"/>
      <c r="M24" s="113"/>
      <c r="N24" s="11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3" t="s">
        <v>5</v>
      </c>
      <c r="M25" s="113"/>
      <c r="N25" s="11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3"/>
      <c r="M26" s="113"/>
      <c r="N26" s="11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4" t="s">
        <v>5</v>
      </c>
      <c r="L27" s="114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3" t="s">
        <v>5</v>
      </c>
      <c r="M30" s="113"/>
      <c r="N30" s="11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3"/>
      <c r="M31" s="113"/>
      <c r="N31" s="11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2022-03-16T05:49:16Z</dcterms:modified>
</cp:coreProperties>
</file>